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80" windowHeight="124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list'!$A$6</definedName>
    <definedName name="cislostavby">'Krycí list'!$A$8</definedName>
    <definedName name="Datum">'Krycí list'!$B$28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list'!$F$6</definedName>
    <definedName name="MJ">'Krycí list'!$G$6</definedName>
    <definedName name="Mont">'Rekapitulace'!$H$10</definedName>
    <definedName name="Montaz0">'Položky'!#REF!</definedName>
    <definedName name="NazevDilu">'Rekapitulace'!$B$6</definedName>
    <definedName name="nazevobjektu">'Krycí list'!$C$6</definedName>
    <definedName name="nazevstavby">'Krycí list'!$C$8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list'!$A$1:$G$47</definedName>
    <definedName name="_xlnm.Print_Area" localSheetId="2">'Položky'!$A$1:$G$29</definedName>
    <definedName name="_xlnm.Print_Area" localSheetId="1">'Rekapitulace'!$A$1:$I$16</definedName>
    <definedName name="PocetMJ">'Krycí list'!$G$9</definedName>
    <definedName name="Poznamka">'Krycí list'!$B$39</definedName>
    <definedName name="Projektant">'Krycí list'!$C$9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list'!$G$11</definedName>
    <definedName name="Zaklad22">'Krycí list'!$F$34</definedName>
    <definedName name="Zaklad5">'Krycí list'!$F$32</definedName>
    <definedName name="Zhotovitel">'Krycí list'!$E$13</definedName>
  </definedNames>
  <calcPr fullCalcOnLoad="1"/>
</workbook>
</file>

<file path=xl/sharedStrings.xml><?xml version="1.0" encoding="utf-8"?>
<sst xmlns="http://schemas.openxmlformats.org/spreadsheetml/2006/main" count="163" uniqueCount="109">
  <si>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</si>
  <si>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</si>
  <si>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</si>
  <si>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</si>
  <si>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</si>
  <si>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</si>
  <si>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</si>
  <si>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</si>
  <si>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</si>
  <si>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</si>
  <si>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</si>
  <si>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</si>
  <si>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</si>
  <si>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</si>
  <si>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</si>
  <si>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</si>
  <si>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</si>
  <si>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</si>
  <si>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</si>
  <si>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</si>
  <si>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</si>
  <si>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</si>
  <si>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</si>
  <si>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</si>
  <si>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</si>
  <si>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</si>
  <si>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</si>
  <si>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</si>
  <si>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</si>
  <si>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</si>
  <si>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</si>
  <si>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</si>
  <si>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</si>
  <si>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</si>
  <si>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</si>
  <si>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</si>
  <si>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</si>
  <si>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</si>
  <si>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</si>
  <si>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</si>
  <si>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</si>
  <si>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</si>
  <si>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</si>
  <si>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</si>
  <si>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</si>
  <si>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</si>
  <si>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</si>
  <si>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</si>
  <si>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</si>
  <si>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</si>
  <si>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</si>
  <si>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</si>
  <si>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</si>
  <si>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</si>
  <si>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</si>
  <si>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</si>
  <si>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</si>
  <si>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</si>
  <si>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</si>
  <si>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</si>
  <si>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</si>
  <si>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</si>
  <si>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</si>
  <si>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</si>
  <si>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</si>
  <si>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/>
  </si>
  <si>
    <t>Materiál</t>
  </si>
  <si>
    <t>kg</t>
  </si>
  <si>
    <t>2</t>
  </si>
  <si>
    <t>3</t>
  </si>
  <si>
    <t>4</t>
  </si>
  <si>
    <t>m</t>
  </si>
  <si>
    <t>5</t>
  </si>
  <si>
    <t>6</t>
  </si>
  <si>
    <t>7</t>
  </si>
  <si>
    <t xml:space="preserve">Ochranné obaly stromků plastové (1ks/strom) </t>
  </si>
  <si>
    <t>Práce</t>
  </si>
  <si>
    <t>ha</t>
  </si>
  <si>
    <t xml:space="preserve">Hloubení výsadbových jamek </t>
  </si>
  <si>
    <t xml:space="preserve">Instalace lesnické oplocenky </t>
  </si>
  <si>
    <t>8</t>
  </si>
  <si>
    <t xml:space="preserve">Instalace ochranných obalů stromků </t>
  </si>
  <si>
    <t>dopravní režie</t>
  </si>
  <si>
    <t>Instalace opěrných kůlů stromků</t>
  </si>
  <si>
    <t>Travní osivo  (50kg/ha)</t>
  </si>
  <si>
    <t>Geodetické práce</t>
  </si>
  <si>
    <t>3 Geodetické práce</t>
  </si>
  <si>
    <t>kpl</t>
  </si>
  <si>
    <t xml:space="preserve">Kůly na oplocenku (dřevěné, průměr 10cm, délka 220cm) </t>
  </si>
  <si>
    <t xml:space="preserve">Nátěr kůlů oplocenky proti hnilobě </t>
  </si>
  <si>
    <t xml:space="preserve"> KRYCÍ LIST ROZPOČTU</t>
  </si>
  <si>
    <t xml:space="preserve"> REKAPITULACE  STAVEBNÍCH  DÍLŮ</t>
  </si>
  <si>
    <t>Sadové úpravy</t>
  </si>
  <si>
    <t xml:space="preserve">Lesnická oplocenka (180cm pozink) </t>
  </si>
  <si>
    <t>Opěrné kůly stromků (pol.2=3ks/strom, pol.3=1ks/strom)</t>
  </si>
  <si>
    <t>Výsadba dřevin</t>
  </si>
  <si>
    <t>Sazenice stromů  (výška 80-120cm)</t>
  </si>
  <si>
    <t>Sazenice keřů (výška 20-40cm)</t>
  </si>
  <si>
    <t>Sazenice stromů (obv.kmene 8-10cm)</t>
  </si>
  <si>
    <t>SLEPÝ ROZPOČET</t>
  </si>
  <si>
    <t>"Obnova krajiny v k.ú.Klentnice - část LBK16"</t>
  </si>
  <si>
    <r>
      <t>Zpracovatel projektu :</t>
    </r>
  </si>
  <si>
    <t>Jméno:</t>
  </si>
  <si>
    <t>Datum:</t>
  </si>
  <si>
    <t xml:space="preserve">Jméno : </t>
  </si>
  <si>
    <t xml:space="preserve">Datum : </t>
  </si>
  <si>
    <t xml:space="preserve">Slepý položkový rozpočet </t>
  </si>
  <si>
    <t>Zemědělské práce -zatravnění  (včetně první seče)</t>
  </si>
  <si>
    <t xml:space="preserve">Ochranný nátěr keřů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</si>
</sst>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4"/>
      <name val="Arial CE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u val="single"/>
      <sz val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8" xfId="0" applyNumberForma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2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167" fontId="23" fillId="0" borderId="43" xfId="0" applyNumberFormat="1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8" xfId="0" applyNumberFormat="1" applyBorder="1" applyAlignment="1">
      <alignment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20" fillId="0" borderId="0" xfId="0" applyFont="1" applyBorder="1" applyAlignment="1">
      <alignment horizontal="centerContinuous"/>
    </xf>
    <xf numFmtId="49" fontId="1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0" borderId="54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4" fontId="22" fillId="0" borderId="36" xfId="0" applyNumberFormat="1" applyFont="1" applyFill="1" applyBorder="1" applyAlignment="1">
      <alignment horizontal="right"/>
    </xf>
    <xf numFmtId="4" fontId="22" fillId="0" borderId="53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166" fontId="0" fillId="0" borderId="56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0" fillId="0" borderId="42" xfId="0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4" fontId="0" fillId="0" borderId="58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6" fillId="0" borderId="0" xfId="46" applyFont="1" applyFill="1" applyAlignment="1">
      <alignment horizontal="centerContinuous"/>
      <protection/>
    </xf>
    <xf numFmtId="0" fontId="27" fillId="0" borderId="0" xfId="46" applyFont="1" applyFill="1" applyAlignment="1">
      <alignment horizontal="centerContinuous"/>
      <protection/>
    </xf>
    <xf numFmtId="0" fontId="27" fillId="0" borderId="0" xfId="46" applyFont="1" applyFill="1" applyAlignment="1">
      <alignment horizontal="right"/>
      <protection/>
    </xf>
    <xf numFmtId="0" fontId="0" fillId="0" borderId="59" xfId="46" applyFill="1" applyBorder="1" applyAlignment="1">
      <alignment horizontal="left"/>
      <protection/>
    </xf>
    <xf numFmtId="0" fontId="0" fillId="0" borderId="48" xfId="46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6" xfId="46" applyNumberFormat="1" applyFont="1" applyFill="1" applyBorder="1">
      <alignment/>
      <protection/>
    </xf>
    <xf numFmtId="0" fontId="22" fillId="0" borderId="38" xfId="46" applyFont="1" applyFill="1" applyBorder="1" applyAlignment="1">
      <alignment horizontal="center"/>
      <protection/>
    </xf>
    <xf numFmtId="0" fontId="22" fillId="0" borderId="38" xfId="46" applyNumberFormat="1" applyFont="1" applyFill="1" applyBorder="1" applyAlignment="1">
      <alignment horizontal="center"/>
      <protection/>
    </xf>
    <xf numFmtId="0" fontId="22" fillId="0" borderId="56" xfId="46" applyFont="1" applyFill="1" applyBorder="1" applyAlignment="1">
      <alignment horizontal="center"/>
      <protection/>
    </xf>
    <xf numFmtId="0" fontId="1" fillId="0" borderId="60" xfId="46" applyFont="1" applyFill="1" applyBorder="1" applyAlignment="1">
      <alignment horizontal="center"/>
      <protection/>
    </xf>
    <xf numFmtId="49" fontId="1" fillId="0" borderId="60" xfId="46" applyNumberFormat="1" applyFont="1" applyFill="1" applyBorder="1" applyAlignment="1">
      <alignment horizontal="left"/>
      <protection/>
    </xf>
    <xf numFmtId="0" fontId="1" fillId="0" borderId="60" xfId="46" applyFont="1" applyFill="1" applyBorder="1">
      <alignment/>
      <protection/>
    </xf>
    <xf numFmtId="0" fontId="0" fillId="0" borderId="60" xfId="46" applyFill="1" applyBorder="1" applyAlignment="1">
      <alignment horizontal="center"/>
      <protection/>
    </xf>
    <xf numFmtId="0" fontId="0" fillId="0" borderId="60" xfId="46" applyNumberFormat="1" applyFill="1" applyBorder="1" applyAlignment="1">
      <alignment horizontal="right"/>
      <protection/>
    </xf>
    <xf numFmtId="0" fontId="0" fillId="0" borderId="60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8" fillId="0" borderId="0" xfId="46" applyFont="1">
      <alignment/>
      <protection/>
    </xf>
    <xf numFmtId="49" fontId="24" fillId="0" borderId="60" xfId="46" applyNumberFormat="1" applyFont="1" applyFill="1" applyBorder="1" applyAlignment="1">
      <alignment horizontal="left"/>
      <protection/>
    </xf>
    <xf numFmtId="0" fontId="24" fillId="0" borderId="60" xfId="46" applyFont="1" applyFill="1" applyBorder="1" applyAlignment="1">
      <alignment wrapText="1"/>
      <protection/>
    </xf>
    <xf numFmtId="49" fontId="24" fillId="0" borderId="60" xfId="46" applyNumberFormat="1" applyFont="1" applyFill="1" applyBorder="1" applyAlignment="1">
      <alignment horizontal="center" shrinkToFit="1"/>
      <protection/>
    </xf>
    <xf numFmtId="4" fontId="24" fillId="0" borderId="60" xfId="46" applyNumberFormat="1" applyFont="1" applyFill="1" applyBorder="1" applyAlignment="1">
      <alignment horizontal="right"/>
      <protection/>
    </xf>
    <xf numFmtId="4" fontId="24" fillId="0" borderId="60" xfId="46" applyNumberFormat="1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49" fontId="3" fillId="0" borderId="61" xfId="46" applyNumberFormat="1" applyFont="1" applyFill="1" applyBorder="1" applyAlignment="1">
      <alignment horizontal="left"/>
      <protection/>
    </xf>
    <xf numFmtId="0" fontId="3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4" fontId="1" fillId="0" borderId="61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4" fontId="30" fillId="0" borderId="0" xfId="46" applyNumberFormat="1" applyFont="1" applyBorder="1">
      <alignment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24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9" fontId="21" fillId="0" borderId="24" xfId="0" applyNumberFormat="1" applyFont="1" applyFill="1" applyBorder="1" applyAlignment="1">
      <alignment/>
    </xf>
    <xf numFmtId="49" fontId="0" fillId="0" borderId="62" xfId="0" applyNumberFormat="1" applyFill="1" applyBorder="1" applyAlignment="1">
      <alignment/>
    </xf>
    <xf numFmtId="0" fontId="31" fillId="0" borderId="0" xfId="0" applyFont="1" applyAlignment="1">
      <alignment horizontal="center"/>
    </xf>
    <xf numFmtId="0" fontId="22" fillId="0" borderId="64" xfId="0" applyFont="1" applyBorder="1" applyAlignment="1">
      <alignment/>
    </xf>
    <xf numFmtId="0" fontId="0" fillId="0" borderId="57" xfId="0" applyBorder="1" applyAlignment="1">
      <alignment/>
    </xf>
    <xf numFmtId="0" fontId="1" fillId="0" borderId="49" xfId="46" applyFont="1" applyFill="1" applyBorder="1">
      <alignment/>
      <protection/>
    </xf>
    <xf numFmtId="0" fontId="1" fillId="0" borderId="49" xfId="46" applyFont="1" applyBorder="1">
      <alignment/>
      <protection/>
    </xf>
    <xf numFmtId="0" fontId="0" fillId="0" borderId="21" xfId="0" applyBorder="1" applyAlignment="1">
      <alignment horizontal="left"/>
    </xf>
    <xf numFmtId="49" fontId="32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/>
    </xf>
    <xf numFmtId="0" fontId="24" fillId="0" borderId="60" xfId="46" applyFont="1" applyFill="1" applyBorder="1" applyAlignment="1">
      <alignment horizontal="center"/>
      <protection/>
    </xf>
    <xf numFmtId="49" fontId="0" fillId="0" borderId="25" xfId="0" applyNumberFormat="1" applyFill="1" applyBorder="1" applyAlignment="1">
      <alignment horizontal="left"/>
    </xf>
    <xf numFmtId="0" fontId="1" fillId="0" borderId="59" xfId="46" applyFont="1" applyFill="1" applyBorder="1">
      <alignment/>
      <protection/>
    </xf>
    <xf numFmtId="0" fontId="0" fillId="0" borderId="59" xfId="46" applyFill="1" applyBorder="1">
      <alignment/>
      <protection/>
    </xf>
    <xf numFmtId="0" fontId="0" fillId="0" borderId="59" xfId="46" applyFill="1" applyBorder="1" applyAlignment="1">
      <alignment horizontal="right"/>
      <protection/>
    </xf>
    <xf numFmtId="0" fontId="0" fillId="0" borderId="59" xfId="46" applyFont="1" applyFill="1" applyBorder="1">
      <alignment/>
      <protection/>
    </xf>
    <xf numFmtId="0" fontId="0" fillId="0" borderId="59" xfId="0" applyNumberFormat="1" applyFill="1" applyBorder="1" applyAlignment="1">
      <alignment horizontal="left"/>
    </xf>
    <xf numFmtId="0" fontId="25" fillId="0" borderId="59" xfId="46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/>
    </xf>
    <xf numFmtId="0" fontId="22" fillId="0" borderId="21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3" fontId="1" fillId="0" borderId="43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49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35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49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">
      <c r="A1" s="177" t="s">
        <v>99</v>
      </c>
      <c r="B1" s="177"/>
      <c r="C1" s="177"/>
      <c r="D1" s="177"/>
      <c r="E1" s="177"/>
      <c r="F1" s="177"/>
      <c r="G1" s="177"/>
    </row>
    <row r="2" spans="1:7" ht="18">
      <c r="A2" s="159"/>
      <c r="B2" s="159"/>
      <c r="C2" s="159"/>
      <c r="D2" s="159"/>
      <c r="E2" s="159"/>
      <c r="F2" s="159"/>
      <c r="G2" s="159"/>
    </row>
    <row r="3" spans="1:7" ht="21.75" customHeight="1">
      <c r="A3" s="176" t="s">
        <v>90</v>
      </c>
      <c r="B3" s="176"/>
      <c r="C3" s="176"/>
      <c r="D3" s="176"/>
      <c r="E3" s="176"/>
      <c r="F3" s="176"/>
      <c r="G3" s="176"/>
    </row>
    <row r="4" ht="15" customHeight="1" thickBot="1"/>
    <row r="5" spans="1:7" ht="12.75" customHeight="1">
      <c r="A5" s="2" t="s">
        <v>0</v>
      </c>
      <c r="B5" s="3"/>
      <c r="C5" s="4" t="s">
        <v>1</v>
      </c>
      <c r="D5" s="4"/>
      <c r="E5" s="4"/>
      <c r="F5" s="49" t="s">
        <v>2</v>
      </c>
      <c r="G5" s="5"/>
    </row>
    <row r="6" spans="1:7" ht="12.75" customHeight="1">
      <c r="A6" s="157" t="s">
        <v>65</v>
      </c>
      <c r="B6" s="158"/>
      <c r="C6" s="166" t="s">
        <v>92</v>
      </c>
      <c r="D6" s="74"/>
      <c r="E6" s="74"/>
      <c r="F6" s="6"/>
      <c r="G6" s="7"/>
    </row>
    <row r="7" spans="1:7" ht="12.75" customHeight="1">
      <c r="A7" s="8" t="s">
        <v>4</v>
      </c>
      <c r="B7" s="9"/>
      <c r="C7" s="10" t="s">
        <v>5</v>
      </c>
      <c r="D7" s="10"/>
      <c r="E7" s="10"/>
      <c r="F7" s="11" t="s">
        <v>6</v>
      </c>
      <c r="G7" s="12"/>
    </row>
    <row r="8" spans="1:7" ht="12.75" customHeight="1">
      <c r="A8" s="157"/>
      <c r="B8" s="158"/>
      <c r="C8" s="166" t="s">
        <v>100</v>
      </c>
      <c r="D8" s="74"/>
      <c r="E8" s="74"/>
      <c r="F8" s="168"/>
      <c r="G8" s="7"/>
    </row>
    <row r="9" spans="1:9" ht="12.75">
      <c r="A9" s="8" t="s">
        <v>7</v>
      </c>
      <c r="B9" s="10"/>
      <c r="C9" s="179"/>
      <c r="D9" s="180"/>
      <c r="E9" s="13" t="s">
        <v>8</v>
      </c>
      <c r="F9" s="14"/>
      <c r="G9" s="15">
        <v>0</v>
      </c>
      <c r="H9" s="16"/>
      <c r="I9" s="16"/>
    </row>
    <row r="10" spans="1:7" ht="12.75">
      <c r="A10" s="8" t="s">
        <v>9</v>
      </c>
      <c r="B10" s="10"/>
      <c r="C10" s="181"/>
      <c r="D10" s="180"/>
      <c r="E10" s="11" t="s">
        <v>10</v>
      </c>
      <c r="F10" s="10"/>
      <c r="G10" s="17">
        <f>IF(PocetMJ=0,,ROUND((F32+F34)/PocetMJ,1))</f>
        <v>0</v>
      </c>
    </row>
    <row r="11" spans="1:7" ht="12.75">
      <c r="A11" s="18" t="s">
        <v>11</v>
      </c>
      <c r="B11" s="19"/>
      <c r="C11" s="164"/>
      <c r="D11" s="19"/>
      <c r="E11" s="20" t="s">
        <v>12</v>
      </c>
      <c r="F11" s="19"/>
      <c r="G11" s="21"/>
    </row>
    <row r="12" spans="1:57" ht="12.75">
      <c r="A12" s="22" t="s">
        <v>101</v>
      </c>
      <c r="B12" s="6"/>
      <c r="C12" s="11"/>
      <c r="D12" s="9"/>
      <c r="E12" s="23" t="s">
        <v>13</v>
      </c>
      <c r="F12" s="6"/>
      <c r="G12" s="7"/>
      <c r="BA12" s="24"/>
      <c r="BB12" s="24"/>
      <c r="BC12" s="24"/>
      <c r="BD12" s="24"/>
      <c r="BE12" s="24"/>
    </row>
    <row r="13" spans="1:7" ht="12.75">
      <c r="A13" s="22"/>
      <c r="B13" s="6"/>
      <c r="C13" s="160"/>
      <c r="D13" s="161"/>
      <c r="E13" s="182"/>
      <c r="F13" s="183"/>
      <c r="G13" s="184"/>
    </row>
    <row r="14" spans="1:7" ht="28.5" customHeight="1" thickBot="1">
      <c r="A14" s="25" t="s">
        <v>14</v>
      </c>
      <c r="B14" s="26"/>
      <c r="C14" s="26"/>
      <c r="D14" s="26"/>
      <c r="E14" s="27"/>
      <c r="F14" s="27"/>
      <c r="G14" s="28"/>
    </row>
    <row r="15" spans="1:7" ht="17.25" customHeight="1" thickBot="1">
      <c r="A15" s="29" t="s">
        <v>15</v>
      </c>
      <c r="B15" s="30"/>
      <c r="C15" s="31"/>
      <c r="D15" s="32" t="s">
        <v>16</v>
      </c>
      <c r="E15" s="33"/>
      <c r="F15" s="33"/>
      <c r="G15" s="31"/>
    </row>
    <row r="16" spans="1:7" ht="15.75" customHeight="1">
      <c r="A16" s="34"/>
      <c r="B16" s="35" t="s">
        <v>17</v>
      </c>
      <c r="C16" s="36">
        <f>Dodavka</f>
        <v>0</v>
      </c>
      <c r="D16" s="37"/>
      <c r="E16" s="38"/>
      <c r="F16" s="39"/>
      <c r="G16" s="36"/>
    </row>
    <row r="17" spans="1:7" ht="15.75" customHeight="1">
      <c r="A17" s="34" t="s">
        <v>18</v>
      </c>
      <c r="B17" s="35" t="s">
        <v>19</v>
      </c>
      <c r="C17" s="36">
        <f>Mont</f>
        <v>0</v>
      </c>
      <c r="D17" s="18"/>
      <c r="E17" s="40"/>
      <c r="F17" s="41"/>
      <c r="G17" s="36"/>
    </row>
    <row r="18" spans="1:7" ht="15.75" customHeight="1">
      <c r="A18" s="34" t="s">
        <v>20</v>
      </c>
      <c r="B18" s="35" t="s">
        <v>21</v>
      </c>
      <c r="C18" s="36">
        <f>HSV</f>
        <v>0</v>
      </c>
      <c r="D18" s="18"/>
      <c r="E18" s="40"/>
      <c r="F18" s="41"/>
      <c r="G18" s="36"/>
    </row>
    <row r="19" spans="1:7" ht="15.75" customHeight="1">
      <c r="A19" s="42" t="s">
        <v>22</v>
      </c>
      <c r="B19" s="35" t="s">
        <v>23</v>
      </c>
      <c r="C19" s="36">
        <f>PSV</f>
        <v>0</v>
      </c>
      <c r="D19" s="18"/>
      <c r="E19" s="40"/>
      <c r="F19" s="41"/>
      <c r="G19" s="36"/>
    </row>
    <row r="20" spans="1:7" ht="15.75" customHeight="1">
      <c r="A20" s="43" t="s">
        <v>24</v>
      </c>
      <c r="B20" s="35"/>
      <c r="C20" s="36">
        <f>SUM(C16:C19)</f>
        <v>0</v>
      </c>
      <c r="D20" s="44"/>
      <c r="E20" s="40"/>
      <c r="F20" s="41"/>
      <c r="G20" s="36"/>
    </row>
    <row r="21" spans="1:7" ht="15.75" customHeight="1">
      <c r="A21" s="43"/>
      <c r="B21" s="35"/>
      <c r="C21" s="36"/>
      <c r="D21" s="18"/>
      <c r="E21" s="40"/>
      <c r="F21" s="41"/>
      <c r="G21" s="36"/>
    </row>
    <row r="22" spans="1:7" ht="15.75" customHeight="1">
      <c r="A22" s="43" t="s">
        <v>25</v>
      </c>
      <c r="B22" s="35"/>
      <c r="C22" s="36">
        <f>HZS</f>
        <v>0</v>
      </c>
      <c r="D22" s="18"/>
      <c r="E22" s="40"/>
      <c r="F22" s="41"/>
      <c r="G22" s="36"/>
    </row>
    <row r="23" spans="1:7" ht="15.75" customHeight="1">
      <c r="A23" s="22" t="s">
        <v>26</v>
      </c>
      <c r="B23" s="6"/>
      <c r="C23" s="36">
        <f>C20+C22</f>
        <v>0</v>
      </c>
      <c r="D23" s="18" t="s">
        <v>27</v>
      </c>
      <c r="E23" s="40"/>
      <c r="F23" s="41"/>
      <c r="G23" s="36">
        <f>G24-SUM(G16:G22)</f>
        <v>0</v>
      </c>
    </row>
    <row r="24" spans="1:7" ht="15.75" customHeight="1" thickBot="1">
      <c r="A24" s="18" t="s">
        <v>28</v>
      </c>
      <c r="B24" s="19"/>
      <c r="C24" s="45">
        <f>C23+G24</f>
        <v>0</v>
      </c>
      <c r="D24" s="46" t="s">
        <v>29</v>
      </c>
      <c r="E24" s="47"/>
      <c r="F24" s="48"/>
      <c r="G24" s="36">
        <f>VRN</f>
        <v>0</v>
      </c>
    </row>
    <row r="25" spans="1:7" ht="12.75">
      <c r="A25" s="2" t="s">
        <v>30</v>
      </c>
      <c r="B25" s="4"/>
      <c r="C25" s="49" t="s">
        <v>31</v>
      </c>
      <c r="D25" s="4"/>
      <c r="E25" s="49" t="s">
        <v>32</v>
      </c>
      <c r="F25" s="4"/>
      <c r="G25" s="5"/>
    </row>
    <row r="26" spans="1:7" ht="12.75">
      <c r="A26" s="8" t="s">
        <v>102</v>
      </c>
      <c r="B26" s="10"/>
      <c r="C26" s="11" t="s">
        <v>104</v>
      </c>
      <c r="D26" s="10"/>
      <c r="E26" s="11" t="s">
        <v>33</v>
      </c>
      <c r="F26" s="10"/>
      <c r="G26" s="12"/>
    </row>
    <row r="27" spans="1:7" ht="12.75">
      <c r="A27" s="22" t="s">
        <v>103</v>
      </c>
      <c r="B27" s="50"/>
      <c r="C27" s="23" t="s">
        <v>105</v>
      </c>
      <c r="D27" s="6"/>
      <c r="E27" s="23" t="s">
        <v>34</v>
      </c>
      <c r="F27" s="6"/>
      <c r="G27" s="7"/>
    </row>
    <row r="28" spans="1:7" ht="12.75">
      <c r="A28" s="22" t="s">
        <v>35</v>
      </c>
      <c r="B28" s="51"/>
      <c r="C28" s="23" t="s">
        <v>35</v>
      </c>
      <c r="D28" s="6"/>
      <c r="E28" s="23" t="s">
        <v>36</v>
      </c>
      <c r="F28" s="6"/>
      <c r="G28" s="7"/>
    </row>
    <row r="29" spans="1:7" ht="12.75">
      <c r="A29" s="22"/>
      <c r="B29" s="6"/>
      <c r="C29" s="23"/>
      <c r="D29" s="6"/>
      <c r="E29" s="23"/>
      <c r="F29" s="6"/>
      <c r="G29" s="7"/>
    </row>
    <row r="30" spans="1:7" ht="97.5" customHeight="1">
      <c r="A30" s="22"/>
      <c r="B30" s="6"/>
      <c r="C30" s="23"/>
      <c r="D30" s="6"/>
      <c r="E30" s="23"/>
      <c r="F30" s="6"/>
      <c r="G30" s="7"/>
    </row>
    <row r="31" spans="1:7" ht="12.75">
      <c r="A31" s="8" t="s">
        <v>37</v>
      </c>
      <c r="B31" s="10"/>
      <c r="C31" s="52">
        <v>0</v>
      </c>
      <c r="D31" s="10" t="s">
        <v>38</v>
      </c>
      <c r="E31" s="11"/>
      <c r="F31" s="53">
        <v>0</v>
      </c>
      <c r="G31" s="12"/>
    </row>
    <row r="32" spans="1:7" ht="12.75">
      <c r="A32" s="8" t="s">
        <v>37</v>
      </c>
      <c r="B32" s="10"/>
      <c r="C32" s="52">
        <v>15</v>
      </c>
      <c r="D32" s="10" t="s">
        <v>38</v>
      </c>
      <c r="E32" s="11"/>
      <c r="F32" s="53">
        <v>0</v>
      </c>
      <c r="G32" s="12"/>
    </row>
    <row r="33" spans="1:7" ht="12.75">
      <c r="A33" s="8" t="s">
        <v>39</v>
      </c>
      <c r="B33" s="10"/>
      <c r="C33" s="52">
        <v>15</v>
      </c>
      <c r="D33" s="10" t="s">
        <v>38</v>
      </c>
      <c r="E33" s="11"/>
      <c r="F33" s="54">
        <f>ROUND(PRODUCT(F32,C33/100),1)</f>
        <v>0</v>
      </c>
      <c r="G33" s="21"/>
    </row>
    <row r="34" spans="1:7" ht="12.75">
      <c r="A34" s="8" t="s">
        <v>37</v>
      </c>
      <c r="B34" s="10"/>
      <c r="C34" s="52">
        <v>21</v>
      </c>
      <c r="D34" s="10" t="s">
        <v>38</v>
      </c>
      <c r="E34" s="11"/>
      <c r="F34" s="53">
        <v>0</v>
      </c>
      <c r="G34" s="12"/>
    </row>
    <row r="35" spans="1:7" ht="12.75">
      <c r="A35" s="8" t="s">
        <v>39</v>
      </c>
      <c r="B35" s="10"/>
      <c r="C35" s="52">
        <v>21</v>
      </c>
      <c r="D35" s="10" t="s">
        <v>38</v>
      </c>
      <c r="E35" s="11"/>
      <c r="F35" s="54">
        <v>0</v>
      </c>
      <c r="G35" s="21"/>
    </row>
    <row r="36" spans="1:7" s="60" customFormat="1" ht="19.5" customHeight="1" thickBot="1">
      <c r="A36" s="55" t="s">
        <v>40</v>
      </c>
      <c r="B36" s="56"/>
      <c r="C36" s="56"/>
      <c r="D36" s="56"/>
      <c r="E36" s="57"/>
      <c r="F36" s="58">
        <f>CEILING(SUM(F31:F35),1)</f>
        <v>0</v>
      </c>
      <c r="G36" s="59"/>
    </row>
    <row r="38" spans="1:8" ht="12.75">
      <c r="A38" s="61" t="s">
        <v>41</v>
      </c>
      <c r="B38" s="61"/>
      <c r="C38" s="61"/>
      <c r="D38" s="61"/>
      <c r="E38" s="61"/>
      <c r="F38" s="61"/>
      <c r="G38" s="61"/>
      <c r="H38" t="s">
        <v>3</v>
      </c>
    </row>
    <row r="39" spans="1:8" ht="14.25" customHeight="1">
      <c r="A39" s="61"/>
      <c r="B39" s="178"/>
      <c r="C39" s="178"/>
      <c r="D39" s="178"/>
      <c r="E39" s="178"/>
      <c r="F39" s="178"/>
      <c r="G39" s="178"/>
      <c r="H39" t="s">
        <v>3</v>
      </c>
    </row>
    <row r="40" spans="1:8" ht="12.75" customHeight="1">
      <c r="A40" s="62"/>
      <c r="B40" s="178"/>
      <c r="C40" s="178"/>
      <c r="D40" s="178"/>
      <c r="E40" s="178"/>
      <c r="F40" s="178"/>
      <c r="G40" s="178"/>
      <c r="H40" t="s">
        <v>3</v>
      </c>
    </row>
    <row r="41" spans="1:8" ht="12.75">
      <c r="A41" s="62"/>
      <c r="B41" s="178"/>
      <c r="C41" s="178"/>
      <c r="D41" s="178"/>
      <c r="E41" s="178"/>
      <c r="F41" s="178"/>
      <c r="G41" s="178"/>
      <c r="H41" t="s">
        <v>3</v>
      </c>
    </row>
    <row r="42" spans="1:8" ht="12.75">
      <c r="A42" s="62"/>
      <c r="B42" s="178"/>
      <c r="C42" s="178"/>
      <c r="D42" s="178"/>
      <c r="E42" s="178"/>
      <c r="F42" s="178"/>
      <c r="G42" s="178"/>
      <c r="H42" t="s">
        <v>3</v>
      </c>
    </row>
    <row r="43" spans="1:8" ht="12.75">
      <c r="A43" s="62"/>
      <c r="B43" s="178"/>
      <c r="C43" s="178"/>
      <c r="D43" s="178"/>
      <c r="E43" s="178"/>
      <c r="F43" s="178"/>
      <c r="G43" s="178"/>
      <c r="H43" t="s">
        <v>3</v>
      </c>
    </row>
    <row r="44" spans="1:8" ht="12.75">
      <c r="A44" s="62"/>
      <c r="B44" s="178"/>
      <c r="C44" s="178"/>
      <c r="D44" s="178"/>
      <c r="E44" s="178"/>
      <c r="F44" s="178"/>
      <c r="G44" s="178"/>
      <c r="H44" t="s">
        <v>3</v>
      </c>
    </row>
    <row r="45" spans="1:8" ht="12.75">
      <c r="A45" s="62"/>
      <c r="B45" s="178"/>
      <c r="C45" s="178"/>
      <c r="D45" s="178"/>
      <c r="E45" s="178"/>
      <c r="F45" s="178"/>
      <c r="G45" s="178"/>
      <c r="H45" t="s">
        <v>3</v>
      </c>
    </row>
    <row r="46" spans="1:8" ht="12.75">
      <c r="A46" s="62"/>
      <c r="B46" s="178"/>
      <c r="C46" s="178"/>
      <c r="D46" s="178"/>
      <c r="E46" s="178"/>
      <c r="F46" s="178"/>
      <c r="G46" s="178"/>
      <c r="H46" t="s">
        <v>3</v>
      </c>
    </row>
    <row r="47" spans="1:8" ht="3" customHeight="1">
      <c r="A47" s="62"/>
      <c r="B47" s="178"/>
      <c r="C47" s="178"/>
      <c r="D47" s="178"/>
      <c r="E47" s="178"/>
      <c r="F47" s="178"/>
      <c r="G47" s="178"/>
      <c r="H47" t="s">
        <v>3</v>
      </c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  <row r="56" spans="2:7" ht="12.75">
      <c r="B56" s="175"/>
      <c r="C56" s="175"/>
      <c r="D56" s="175"/>
      <c r="E56" s="175"/>
      <c r="F56" s="175"/>
      <c r="G56" s="175"/>
    </row>
    <row r="57" spans="2:7" ht="12.75">
      <c r="B57" s="175"/>
      <c r="C57" s="175"/>
      <c r="D57" s="175"/>
      <c r="E57" s="175"/>
      <c r="F57" s="175"/>
      <c r="G57" s="175"/>
    </row>
  </sheetData>
  <sheetProtection/>
  <mergeCells count="16">
    <mergeCell ref="A3:G3"/>
    <mergeCell ref="A1:G1"/>
    <mergeCell ref="B49:G49"/>
    <mergeCell ref="B50:G50"/>
    <mergeCell ref="B39:G47"/>
    <mergeCell ref="B55:G55"/>
    <mergeCell ref="C9:D9"/>
    <mergeCell ref="C10:D10"/>
    <mergeCell ref="E13:G13"/>
    <mergeCell ref="B48:G48"/>
    <mergeCell ref="B56:G56"/>
    <mergeCell ref="B57:G57"/>
    <mergeCell ref="B51:G51"/>
    <mergeCell ref="B52:G52"/>
    <mergeCell ref="B53:G53"/>
    <mergeCell ref="B54:G54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7" t="s">
        <v>4</v>
      </c>
      <c r="B1" s="188"/>
      <c r="C1" s="169" t="str">
        <f>CONCATENATE(cislostavby," ",nazevstavby)</f>
        <v> "Obnova krajiny v k.ú.Klentnice - část LBK16"</v>
      </c>
      <c r="D1" s="170"/>
      <c r="E1" s="171"/>
      <c r="F1" s="170"/>
      <c r="G1" s="172"/>
      <c r="H1" s="173"/>
      <c r="I1" s="63"/>
    </row>
    <row r="2" spans="1:9" ht="13.5" thickBot="1">
      <c r="A2" s="189" t="s">
        <v>0</v>
      </c>
      <c r="B2" s="190"/>
      <c r="C2" s="163" t="str">
        <f>CONCATENATE(cisloobjektu," ",nazevobjektu)</f>
        <v> Sadové úpravy</v>
      </c>
      <c r="D2" s="64"/>
      <c r="E2" s="65"/>
      <c r="F2" s="64"/>
      <c r="G2" s="191"/>
      <c r="H2" s="191"/>
      <c r="I2" s="192"/>
    </row>
    <row r="3" ht="13.5" thickTop="1">
      <c r="F3" s="6"/>
    </row>
    <row r="4" spans="1:9" ht="19.5" customHeight="1">
      <c r="A4" s="165" t="s">
        <v>91</v>
      </c>
      <c r="B4" s="1"/>
      <c r="C4" s="1"/>
      <c r="D4" s="1"/>
      <c r="E4" s="66"/>
      <c r="F4" s="1"/>
      <c r="G4" s="1"/>
      <c r="H4" s="1"/>
      <c r="I4" s="1"/>
    </row>
    <row r="5" ht="13.5" thickBot="1"/>
    <row r="6" spans="1:9" s="6" customFormat="1" ht="13.5" thickBot="1">
      <c r="A6" s="67"/>
      <c r="B6" s="68" t="s">
        <v>42</v>
      </c>
      <c r="C6" s="68"/>
      <c r="D6" s="69"/>
      <c r="E6" s="70" t="s">
        <v>43</v>
      </c>
      <c r="F6" s="71" t="s">
        <v>44</v>
      </c>
      <c r="G6" s="71" t="s">
        <v>45</v>
      </c>
      <c r="H6" s="71" t="s">
        <v>46</v>
      </c>
      <c r="I6" s="72" t="s">
        <v>25</v>
      </c>
    </row>
    <row r="7" spans="1:9" s="6" customFormat="1" ht="12.75">
      <c r="A7" s="153" t="str">
        <f>Položky!B7</f>
        <v>1</v>
      </c>
      <c r="B7" s="73" t="str">
        <f>Položky!C7</f>
        <v>Materiál</v>
      </c>
      <c r="C7" s="74"/>
      <c r="D7" s="75"/>
      <c r="E7" s="154">
        <f>Položky!G16</f>
        <v>0</v>
      </c>
      <c r="F7" s="155">
        <f>Položky!BB16</f>
        <v>0</v>
      </c>
      <c r="G7" s="155">
        <f>Položky!BC16</f>
        <v>0</v>
      </c>
      <c r="H7" s="155">
        <f>Položky!BD16</f>
        <v>0</v>
      </c>
      <c r="I7" s="156">
        <f>Položky!BE16</f>
        <v>0</v>
      </c>
    </row>
    <row r="8" spans="1:9" s="6" customFormat="1" ht="12.75">
      <c r="A8" s="153" t="str">
        <f>Položky!B17</f>
        <v>2</v>
      </c>
      <c r="B8" s="73" t="str">
        <f>Položky!C17</f>
        <v>Práce</v>
      </c>
      <c r="C8" s="74"/>
      <c r="D8" s="75"/>
      <c r="E8" s="154">
        <f>Položky!G26</f>
        <v>0</v>
      </c>
      <c r="F8" s="155">
        <f>Položky!BB26</f>
        <v>0</v>
      </c>
      <c r="G8" s="155">
        <f>Položky!BC26</f>
        <v>0</v>
      </c>
      <c r="H8" s="155">
        <f>Položky!BD26</f>
        <v>0</v>
      </c>
      <c r="I8" s="156">
        <f>Položky!BE26</f>
        <v>0</v>
      </c>
    </row>
    <row r="9" spans="1:9" s="6" customFormat="1" ht="13.5" thickBot="1">
      <c r="A9" s="153" t="s">
        <v>69</v>
      </c>
      <c r="B9" s="73" t="s">
        <v>85</v>
      </c>
      <c r="C9" s="74"/>
      <c r="D9" s="75"/>
      <c r="E9" s="154">
        <f>Položky!G29</f>
        <v>0</v>
      </c>
      <c r="F9" s="155">
        <f>Položky!BB27</f>
        <v>0</v>
      </c>
      <c r="G9" s="155">
        <f>Položky!BC27</f>
        <v>0</v>
      </c>
      <c r="H9" s="155">
        <f>Položky!BD27</f>
        <v>0</v>
      </c>
      <c r="I9" s="156">
        <f>Položky!BE27</f>
        <v>0</v>
      </c>
    </row>
    <row r="10" spans="1:9" s="81" customFormat="1" ht="13.5" thickBot="1">
      <c r="A10" s="76"/>
      <c r="B10" s="68" t="s">
        <v>47</v>
      </c>
      <c r="C10" s="68"/>
      <c r="D10" s="77"/>
      <c r="E10" s="78">
        <f>SUM(E7:E9)</f>
        <v>0</v>
      </c>
      <c r="F10" s="79">
        <f>SUM(F7:F8)</f>
        <v>0</v>
      </c>
      <c r="G10" s="79">
        <f>SUM(G7:G8)</f>
        <v>0</v>
      </c>
      <c r="H10" s="79">
        <f>SUM(H7:H8)</f>
        <v>0</v>
      </c>
      <c r="I10" s="80">
        <f>SUM(I7:I8)</f>
        <v>0</v>
      </c>
    </row>
    <row r="11" spans="1:9" ht="12.75">
      <c r="A11" s="74"/>
      <c r="B11" s="74"/>
      <c r="C11" s="74"/>
      <c r="D11" s="74"/>
      <c r="E11" s="74"/>
      <c r="F11" s="74"/>
      <c r="G11" s="74"/>
      <c r="H11" s="74"/>
      <c r="I11" s="74"/>
    </row>
    <row r="12" spans="1:57" ht="19.5" customHeight="1">
      <c r="A12" s="82" t="s">
        <v>48</v>
      </c>
      <c r="B12" s="82"/>
      <c r="C12" s="82"/>
      <c r="D12" s="82"/>
      <c r="E12" s="82"/>
      <c r="F12" s="82"/>
      <c r="G12" s="83"/>
      <c r="H12" s="82"/>
      <c r="I12" s="82"/>
      <c r="BA12" s="24"/>
      <c r="BB12" s="24"/>
      <c r="BC12" s="24"/>
      <c r="BD12" s="24"/>
      <c r="BE12" s="24"/>
    </row>
    <row r="13" spans="1:9" ht="13.5" thickBot="1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2.75">
      <c r="A14" s="85" t="s">
        <v>49</v>
      </c>
      <c r="B14" s="86"/>
      <c r="C14" s="86"/>
      <c r="D14" s="87"/>
      <c r="E14" s="88" t="s">
        <v>50</v>
      </c>
      <c r="F14" s="89" t="s">
        <v>51</v>
      </c>
      <c r="G14" s="90" t="s">
        <v>52</v>
      </c>
      <c r="H14" s="91"/>
      <c r="I14" s="92" t="s">
        <v>50</v>
      </c>
    </row>
    <row r="15" spans="1:53" ht="12.75">
      <c r="A15" s="93"/>
      <c r="B15" s="94" t="s">
        <v>82</v>
      </c>
      <c r="C15" s="94"/>
      <c r="D15" s="95"/>
      <c r="E15" s="96"/>
      <c r="F15" s="97"/>
      <c r="G15" s="98"/>
      <c r="H15" s="99"/>
      <c r="I15" s="100">
        <f>E15+F15*G15/100</f>
        <v>0</v>
      </c>
      <c r="BA15">
        <v>8</v>
      </c>
    </row>
    <row r="16" spans="1:9" ht="13.5" thickBot="1">
      <c r="A16" s="101"/>
      <c r="B16" s="102" t="s">
        <v>53</v>
      </c>
      <c r="C16" s="103"/>
      <c r="D16" s="104"/>
      <c r="E16" s="105"/>
      <c r="F16" s="106"/>
      <c r="G16" s="106"/>
      <c r="H16" s="185"/>
      <c r="I16" s="186"/>
    </row>
    <row r="17" spans="1:9" ht="12.75">
      <c r="A17" s="84"/>
      <c r="B17" s="84"/>
      <c r="C17" s="84"/>
      <c r="D17" s="84"/>
      <c r="E17" s="84"/>
      <c r="F17" s="84"/>
      <c r="G17" s="84"/>
      <c r="H17" s="84"/>
      <c r="I17" s="84"/>
    </row>
    <row r="18" spans="2:9" ht="12.75">
      <c r="B18" s="81"/>
      <c r="F18" s="107"/>
      <c r="G18" s="108"/>
      <c r="H18" s="108"/>
      <c r="I18" s="109"/>
    </row>
    <row r="19" spans="6:9" ht="12.75">
      <c r="F19" s="107"/>
      <c r="G19" s="108"/>
      <c r="H19" s="108"/>
      <c r="I19" s="109"/>
    </row>
    <row r="20" spans="6:9" ht="12.75">
      <c r="F20" s="107"/>
      <c r="G20" s="108"/>
      <c r="H20" s="108"/>
      <c r="I20" s="109"/>
    </row>
    <row r="21" spans="6:9" ht="12.75">
      <c r="F21" s="107"/>
      <c r="G21" s="108"/>
      <c r="H21" s="108"/>
      <c r="I21" s="109"/>
    </row>
    <row r="22" spans="6:9" ht="12.75">
      <c r="F22" s="107"/>
      <c r="G22" s="108"/>
      <c r="H22" s="108"/>
      <c r="I22" s="109"/>
    </row>
    <row r="23" spans="6:9" ht="12.75">
      <c r="F23" s="107"/>
      <c r="G23" s="108"/>
      <c r="H23" s="108"/>
      <c r="I23" s="109"/>
    </row>
    <row r="24" spans="6:9" ht="12.75">
      <c r="F24" s="107"/>
      <c r="G24" s="108"/>
      <c r="H24" s="108"/>
      <c r="I24" s="109"/>
    </row>
    <row r="25" spans="6:9" ht="12.75">
      <c r="F25" s="107"/>
      <c r="G25" s="108"/>
      <c r="H25" s="108"/>
      <c r="I25" s="109"/>
    </row>
    <row r="26" spans="6:9" ht="12.75">
      <c r="F26" s="107"/>
      <c r="G26" s="108"/>
      <c r="H26" s="108"/>
      <c r="I26" s="109"/>
    </row>
    <row r="27" spans="6:9" ht="12.75">
      <c r="F27" s="107"/>
      <c r="G27" s="108"/>
      <c r="H27" s="108"/>
      <c r="I27" s="109"/>
    </row>
    <row r="28" spans="6:9" ht="12.75">
      <c r="F28" s="107"/>
      <c r="G28" s="108"/>
      <c r="H28" s="108"/>
      <c r="I28" s="109"/>
    </row>
    <row r="29" spans="6:9" ht="12.75">
      <c r="F29" s="107"/>
      <c r="G29" s="108"/>
      <c r="H29" s="108"/>
      <c r="I29" s="109"/>
    </row>
    <row r="30" spans="6:9" ht="12.75">
      <c r="F30" s="107"/>
      <c r="G30" s="108"/>
      <c r="H30" s="108"/>
      <c r="I30" s="109"/>
    </row>
    <row r="31" spans="6:9" ht="12.75">
      <c r="F31" s="107"/>
      <c r="G31" s="108"/>
      <c r="H31" s="108"/>
      <c r="I31" s="109"/>
    </row>
    <row r="32" spans="6:9" ht="12.75">
      <c r="F32" s="107"/>
      <c r="G32" s="108"/>
      <c r="H32" s="108"/>
      <c r="I32" s="109"/>
    </row>
    <row r="33" spans="6:9" ht="12.75">
      <c r="F33" s="107"/>
      <c r="G33" s="108"/>
      <c r="H33" s="108"/>
      <c r="I33" s="109"/>
    </row>
    <row r="34" spans="6:9" ht="12.75">
      <c r="F34" s="107"/>
      <c r="G34" s="108"/>
      <c r="H34" s="108"/>
      <c r="I34" s="109"/>
    </row>
    <row r="35" spans="6:9" ht="12.75">
      <c r="F35" s="107"/>
      <c r="G35" s="108"/>
      <c r="H35" s="108"/>
      <c r="I35" s="109"/>
    </row>
    <row r="36" spans="6:9" ht="12.75">
      <c r="F36" s="107"/>
      <c r="G36" s="108"/>
      <c r="H36" s="108"/>
      <c r="I36" s="109"/>
    </row>
    <row r="37" spans="6:9" ht="12.75">
      <c r="F37" s="107"/>
      <c r="G37" s="108"/>
      <c r="H37" s="108"/>
      <c r="I37" s="109"/>
    </row>
    <row r="38" spans="6:9" ht="12.75">
      <c r="F38" s="107"/>
      <c r="G38" s="108"/>
      <c r="H38" s="108"/>
      <c r="I38" s="109"/>
    </row>
    <row r="39" spans="6:9" ht="12.75">
      <c r="F39" s="107"/>
      <c r="G39" s="108"/>
      <c r="H39" s="108"/>
      <c r="I39" s="109"/>
    </row>
    <row r="40" spans="6:9" ht="12.75">
      <c r="F40" s="107"/>
      <c r="G40" s="108"/>
      <c r="H40" s="108"/>
      <c r="I40" s="109"/>
    </row>
    <row r="41" spans="6:9" ht="12.75">
      <c r="F41" s="107"/>
      <c r="G41" s="108"/>
      <c r="H41" s="108"/>
      <c r="I41" s="109"/>
    </row>
    <row r="42" spans="6:9" ht="12.75">
      <c r="F42" s="107"/>
      <c r="G42" s="108"/>
      <c r="H42" s="108"/>
      <c r="I42" s="109"/>
    </row>
    <row r="43" spans="6:9" ht="12.75">
      <c r="F43" s="107"/>
      <c r="G43" s="108"/>
      <c r="H43" s="108"/>
      <c r="I43" s="109"/>
    </row>
    <row r="44" spans="6:9" ht="12.75">
      <c r="F44" s="107"/>
      <c r="G44" s="108"/>
      <c r="H44" s="108"/>
      <c r="I44" s="109"/>
    </row>
    <row r="45" spans="6:9" ht="12.75">
      <c r="F45" s="107"/>
      <c r="G45" s="108"/>
      <c r="H45" s="108"/>
      <c r="I45" s="109"/>
    </row>
    <row r="46" spans="6:9" ht="12.75">
      <c r="F46" s="107"/>
      <c r="G46" s="108"/>
      <c r="H46" s="108"/>
      <c r="I46" s="109"/>
    </row>
    <row r="47" spans="6:9" ht="12.75">
      <c r="F47" s="107"/>
      <c r="G47" s="108"/>
      <c r="H47" s="108"/>
      <c r="I47" s="109"/>
    </row>
    <row r="48" spans="6:9" ht="12.75">
      <c r="F48" s="107"/>
      <c r="G48" s="108"/>
      <c r="H48" s="108"/>
      <c r="I48" s="109"/>
    </row>
    <row r="49" spans="6:9" ht="12.75">
      <c r="F49" s="107"/>
      <c r="G49" s="108"/>
      <c r="H49" s="108"/>
      <c r="I49" s="109"/>
    </row>
    <row r="50" spans="6:9" ht="12.75">
      <c r="F50" s="107"/>
      <c r="G50" s="108"/>
      <c r="H50" s="108"/>
      <c r="I50" s="109"/>
    </row>
    <row r="51" spans="6:9" ht="12.75">
      <c r="F51" s="107"/>
      <c r="G51" s="108"/>
      <c r="H51" s="108"/>
      <c r="I51" s="109"/>
    </row>
    <row r="52" spans="6:9" ht="12.75">
      <c r="F52" s="107"/>
      <c r="G52" s="108"/>
      <c r="H52" s="108"/>
      <c r="I52" s="109"/>
    </row>
    <row r="53" spans="6:9" ht="12.75">
      <c r="F53" s="107"/>
      <c r="G53" s="108"/>
      <c r="H53" s="108"/>
      <c r="I53" s="109"/>
    </row>
    <row r="54" spans="6:9" ht="12.75">
      <c r="F54" s="107"/>
      <c r="G54" s="108"/>
      <c r="H54" s="108"/>
      <c r="I54" s="109"/>
    </row>
    <row r="55" spans="6:9" ht="12.75">
      <c r="F55" s="107"/>
      <c r="G55" s="108"/>
      <c r="H55" s="108"/>
      <c r="I55" s="109"/>
    </row>
    <row r="56" spans="6:9" ht="12.75">
      <c r="F56" s="107"/>
      <c r="G56" s="108"/>
      <c r="H56" s="108"/>
      <c r="I56" s="109"/>
    </row>
    <row r="57" spans="6:9" ht="12.75">
      <c r="F57" s="107"/>
      <c r="G57" s="108"/>
      <c r="H57" s="108"/>
      <c r="I57" s="109"/>
    </row>
    <row r="58" spans="6:9" ht="12.75">
      <c r="F58" s="107"/>
      <c r="G58" s="108"/>
      <c r="H58" s="108"/>
      <c r="I58" s="109"/>
    </row>
    <row r="59" spans="6:9" ht="12.75">
      <c r="F59" s="107"/>
      <c r="G59" s="108"/>
      <c r="H59" s="108"/>
      <c r="I59" s="109"/>
    </row>
    <row r="60" spans="6:9" ht="12.75">
      <c r="F60" s="107"/>
      <c r="G60" s="108"/>
      <c r="H60" s="108"/>
      <c r="I60" s="109"/>
    </row>
    <row r="61" spans="6:9" ht="12.75">
      <c r="F61" s="107"/>
      <c r="G61" s="108"/>
      <c r="H61" s="108"/>
      <c r="I61" s="109"/>
    </row>
    <row r="62" spans="6:9" ht="12.75">
      <c r="F62" s="107"/>
      <c r="G62" s="108"/>
      <c r="H62" s="108"/>
      <c r="I62" s="109"/>
    </row>
    <row r="63" spans="6:9" ht="12.75">
      <c r="F63" s="107"/>
      <c r="G63" s="108"/>
      <c r="H63" s="108"/>
      <c r="I63" s="109"/>
    </row>
    <row r="64" spans="6:9" ht="12.75">
      <c r="F64" s="107"/>
      <c r="G64" s="108"/>
      <c r="H64" s="108"/>
      <c r="I64" s="109"/>
    </row>
    <row r="65" spans="6:9" ht="12.75">
      <c r="F65" s="107"/>
      <c r="G65" s="108"/>
      <c r="H65" s="108"/>
      <c r="I65" s="109"/>
    </row>
    <row r="66" spans="6:9" ht="12.75">
      <c r="F66" s="107"/>
      <c r="G66" s="108"/>
      <c r="H66" s="108"/>
      <c r="I66" s="109"/>
    </row>
    <row r="67" spans="6:9" ht="12.75">
      <c r="F67" s="107"/>
      <c r="G67" s="108"/>
      <c r="H67" s="108"/>
      <c r="I67" s="109"/>
    </row>
  </sheetData>
  <sheetProtection/>
  <mergeCells count="4">
    <mergeCell ref="H16:I1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94"/>
  <sheetViews>
    <sheetView showGridLines="0" showZeros="0" zoomScalePageLayoutView="0" workbookViewId="0" topLeftCell="A1">
      <selection activeCell="K30" sqref="K30"/>
    </sheetView>
  </sheetViews>
  <sheetFormatPr defaultColWidth="9.00390625" defaultRowHeight="12.75"/>
  <cols>
    <col min="1" max="1" width="3.875" style="110" customWidth="1"/>
    <col min="2" max="2" width="12.00390625" style="110" customWidth="1"/>
    <col min="3" max="3" width="40.375" style="110" customWidth="1"/>
    <col min="4" max="4" width="5.625" style="110" customWidth="1"/>
    <col min="5" max="5" width="8.625" style="147" customWidth="1"/>
    <col min="6" max="6" width="9.875" style="110" customWidth="1"/>
    <col min="7" max="7" width="13.875" style="110" customWidth="1"/>
    <col min="8" max="16384" width="9.125" style="110" customWidth="1"/>
  </cols>
  <sheetData>
    <row r="1" spans="1:7" ht="18.75">
      <c r="A1" s="193" t="s">
        <v>106</v>
      </c>
      <c r="B1" s="193"/>
      <c r="C1" s="193"/>
      <c r="D1" s="193"/>
      <c r="E1" s="193"/>
      <c r="F1" s="193"/>
      <c r="G1" s="193"/>
    </row>
    <row r="2" spans="1:7" ht="13.5" thickBot="1">
      <c r="A2" s="111"/>
      <c r="B2" s="112"/>
      <c r="C2" s="113"/>
      <c r="D2" s="113"/>
      <c r="E2" s="114"/>
      <c r="F2" s="113"/>
      <c r="G2" s="113"/>
    </row>
    <row r="3" spans="1:7" ht="13.5" thickTop="1">
      <c r="A3" s="194" t="s">
        <v>4</v>
      </c>
      <c r="B3" s="195"/>
      <c r="C3" s="169" t="str">
        <f>CONCATENATE(cislostavby," ",nazevstavby)</f>
        <v> "Obnova krajiny v k.ú.Klentnice - část LBK16"</v>
      </c>
      <c r="D3" s="170"/>
      <c r="E3" s="174"/>
      <c r="F3" s="115">
        <f>Rekapitulace!H1</f>
        <v>0</v>
      </c>
      <c r="G3" s="116"/>
    </row>
    <row r="4" spans="1:7" ht="13.5" thickBot="1">
      <c r="A4" s="196" t="s">
        <v>0</v>
      </c>
      <c r="B4" s="197"/>
      <c r="C4" s="162" t="str">
        <f>CONCATENATE(cisloobjektu," ",nazevobjektu)</f>
        <v> Sadové úpravy</v>
      </c>
      <c r="D4" s="117"/>
      <c r="E4" s="198"/>
      <c r="F4" s="198"/>
      <c r="G4" s="199"/>
    </row>
    <row r="5" spans="1:7" ht="13.5" thickTop="1">
      <c r="A5" s="118"/>
      <c r="B5" s="119"/>
      <c r="C5" s="119"/>
      <c r="D5" s="111"/>
      <c r="E5" s="120"/>
      <c r="F5" s="111"/>
      <c r="G5" s="121"/>
    </row>
    <row r="6" spans="1:7" ht="12.75">
      <c r="A6" s="122" t="s">
        <v>54</v>
      </c>
      <c r="B6" s="123" t="s">
        <v>55</v>
      </c>
      <c r="C6" s="123" t="s">
        <v>56</v>
      </c>
      <c r="D6" s="123" t="s">
        <v>57</v>
      </c>
      <c r="E6" s="124" t="s">
        <v>58</v>
      </c>
      <c r="F6" s="123" t="s">
        <v>59</v>
      </c>
      <c r="G6" s="125" t="s">
        <v>60</v>
      </c>
    </row>
    <row r="7" spans="1:15" ht="12.75">
      <c r="A7" s="126" t="s">
        <v>61</v>
      </c>
      <c r="B7" s="127" t="s">
        <v>62</v>
      </c>
      <c r="C7" s="128" t="s">
        <v>66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7">
        <v>1</v>
      </c>
      <c r="B8" s="134" t="s">
        <v>62</v>
      </c>
      <c r="C8" s="135" t="s">
        <v>84</v>
      </c>
      <c r="D8" s="136" t="s">
        <v>67</v>
      </c>
      <c r="E8" s="137">
        <v>19.2</v>
      </c>
      <c r="F8" s="137"/>
      <c r="G8" s="138">
        <f aca="true" t="shared" si="0" ref="G8:G15">E8*F8</f>
        <v>0</v>
      </c>
      <c r="O8" s="133">
        <v>2</v>
      </c>
      <c r="AA8" s="110">
        <v>12</v>
      </c>
      <c r="AB8" s="110">
        <v>0</v>
      </c>
      <c r="AC8" s="110">
        <v>1</v>
      </c>
      <c r="AZ8" s="110">
        <v>1</v>
      </c>
      <c r="BA8" s="110">
        <f aca="true" t="shared" si="1" ref="BA8:BA15">IF(AZ8=1,G8,0)</f>
        <v>0</v>
      </c>
      <c r="BB8" s="110">
        <f aca="true" t="shared" si="2" ref="BB8:BB15">IF(AZ8=2,G8,0)</f>
        <v>0</v>
      </c>
      <c r="BC8" s="110">
        <f aca="true" t="shared" si="3" ref="BC8:BC15">IF(AZ8=3,G8,0)</f>
        <v>0</v>
      </c>
      <c r="BD8" s="110">
        <f aca="true" t="shared" si="4" ref="BD8:BD15">IF(AZ8=4,G8,0)</f>
        <v>0</v>
      </c>
      <c r="BE8" s="110">
        <f aca="true" t="shared" si="5" ref="BE8:BE15">IF(AZ8=5,G8,0)</f>
        <v>0</v>
      </c>
      <c r="CZ8" s="110">
        <v>0</v>
      </c>
    </row>
    <row r="9" spans="1:104" ht="12.75">
      <c r="A9" s="167">
        <v>2</v>
      </c>
      <c r="B9" s="134" t="s">
        <v>68</v>
      </c>
      <c r="C9" s="135" t="s">
        <v>98</v>
      </c>
      <c r="D9" s="136" t="s">
        <v>63</v>
      </c>
      <c r="E9" s="137">
        <v>80</v>
      </c>
      <c r="F9" s="137"/>
      <c r="G9" s="138">
        <f t="shared" si="0"/>
        <v>0</v>
      </c>
      <c r="O9" s="133">
        <v>2</v>
      </c>
      <c r="AA9" s="110">
        <v>12</v>
      </c>
      <c r="AB9" s="110">
        <v>0</v>
      </c>
      <c r="AC9" s="110">
        <v>2</v>
      </c>
      <c r="AZ9" s="110">
        <v>1</v>
      </c>
      <c r="BA9" s="110">
        <f t="shared" si="1"/>
        <v>0</v>
      </c>
      <c r="BB9" s="110">
        <f t="shared" si="2"/>
        <v>0</v>
      </c>
      <c r="BC9" s="110">
        <f t="shared" si="3"/>
        <v>0</v>
      </c>
      <c r="BD9" s="110">
        <f t="shared" si="4"/>
        <v>0</v>
      </c>
      <c r="BE9" s="110">
        <f t="shared" si="5"/>
        <v>0</v>
      </c>
      <c r="CZ9" s="110">
        <v>0</v>
      </c>
    </row>
    <row r="10" spans="1:15" ht="12.75">
      <c r="A10" s="167">
        <v>3</v>
      </c>
      <c r="B10" s="134" t="s">
        <v>69</v>
      </c>
      <c r="C10" s="135" t="s">
        <v>96</v>
      </c>
      <c r="D10" s="136" t="s">
        <v>63</v>
      </c>
      <c r="E10" s="137">
        <v>80</v>
      </c>
      <c r="F10" s="137"/>
      <c r="G10" s="138">
        <f t="shared" si="0"/>
        <v>0</v>
      </c>
      <c r="O10" s="133"/>
    </row>
    <row r="11" spans="1:104" ht="12.75">
      <c r="A11" s="167">
        <v>4</v>
      </c>
      <c r="B11" s="134" t="s">
        <v>70</v>
      </c>
      <c r="C11" s="135" t="s">
        <v>97</v>
      </c>
      <c r="D11" s="136" t="s">
        <v>63</v>
      </c>
      <c r="E11" s="137">
        <v>300</v>
      </c>
      <c r="F11" s="137"/>
      <c r="G11" s="138">
        <f t="shared" si="0"/>
        <v>0</v>
      </c>
      <c r="O11" s="133">
        <v>2</v>
      </c>
      <c r="AA11" s="110">
        <v>12</v>
      </c>
      <c r="AB11" s="110">
        <v>0</v>
      </c>
      <c r="AC11" s="110">
        <v>3</v>
      </c>
      <c r="AZ11" s="110">
        <v>1</v>
      </c>
      <c r="BA11" s="110">
        <f t="shared" si="1"/>
        <v>0</v>
      </c>
      <c r="BB11" s="110">
        <f t="shared" si="2"/>
        <v>0</v>
      </c>
      <c r="BC11" s="110">
        <f t="shared" si="3"/>
        <v>0</v>
      </c>
      <c r="BD11" s="110">
        <f t="shared" si="4"/>
        <v>0</v>
      </c>
      <c r="BE11" s="110">
        <f t="shared" si="5"/>
        <v>0</v>
      </c>
      <c r="CZ11" s="110">
        <v>0</v>
      </c>
    </row>
    <row r="12" spans="1:104" ht="12.75">
      <c r="A12" s="167">
        <v>5</v>
      </c>
      <c r="B12" s="134" t="s">
        <v>72</v>
      </c>
      <c r="C12" s="135" t="s">
        <v>93</v>
      </c>
      <c r="D12" s="136" t="s">
        <v>71</v>
      </c>
      <c r="E12" s="137">
        <v>544</v>
      </c>
      <c r="F12" s="137"/>
      <c r="G12" s="138">
        <f t="shared" si="0"/>
        <v>0</v>
      </c>
      <c r="O12" s="133">
        <v>2</v>
      </c>
      <c r="AA12" s="110">
        <v>12</v>
      </c>
      <c r="AB12" s="110">
        <v>0</v>
      </c>
      <c r="AC12" s="110">
        <v>4</v>
      </c>
      <c r="AZ12" s="110">
        <v>1</v>
      </c>
      <c r="BA12" s="110">
        <f t="shared" si="1"/>
        <v>0</v>
      </c>
      <c r="BB12" s="110">
        <f t="shared" si="2"/>
        <v>0</v>
      </c>
      <c r="BC12" s="110">
        <f t="shared" si="3"/>
        <v>0</v>
      </c>
      <c r="BD12" s="110">
        <f t="shared" si="4"/>
        <v>0</v>
      </c>
      <c r="BE12" s="110">
        <f t="shared" si="5"/>
        <v>0</v>
      </c>
      <c r="CZ12" s="110">
        <v>0</v>
      </c>
    </row>
    <row r="13" spans="1:104" ht="13.5" customHeight="1">
      <c r="A13" s="167">
        <v>6</v>
      </c>
      <c r="B13" s="134" t="s">
        <v>73</v>
      </c>
      <c r="C13" s="135" t="s">
        <v>88</v>
      </c>
      <c r="D13" s="136" t="s">
        <v>63</v>
      </c>
      <c r="E13" s="137">
        <v>182</v>
      </c>
      <c r="F13" s="137"/>
      <c r="G13" s="138">
        <f t="shared" si="0"/>
        <v>0</v>
      </c>
      <c r="O13" s="133">
        <v>2</v>
      </c>
      <c r="AA13" s="110">
        <v>12</v>
      </c>
      <c r="AB13" s="110">
        <v>0</v>
      </c>
      <c r="AC13" s="110">
        <v>5</v>
      </c>
      <c r="AZ13" s="110">
        <v>1</v>
      </c>
      <c r="BA13" s="110">
        <f t="shared" si="1"/>
        <v>0</v>
      </c>
      <c r="BB13" s="110">
        <f t="shared" si="2"/>
        <v>0</v>
      </c>
      <c r="BC13" s="110">
        <f t="shared" si="3"/>
        <v>0</v>
      </c>
      <c r="BD13" s="110">
        <f t="shared" si="4"/>
        <v>0</v>
      </c>
      <c r="BE13" s="110">
        <f t="shared" si="5"/>
        <v>0</v>
      </c>
      <c r="CZ13" s="110">
        <v>0</v>
      </c>
    </row>
    <row r="14" spans="1:15" ht="12.75">
      <c r="A14" s="167">
        <v>7</v>
      </c>
      <c r="B14" s="134" t="s">
        <v>74</v>
      </c>
      <c r="C14" s="135" t="s">
        <v>94</v>
      </c>
      <c r="D14" s="136" t="s">
        <v>63</v>
      </c>
      <c r="E14" s="137">
        <v>320</v>
      </c>
      <c r="F14" s="137"/>
      <c r="G14" s="138">
        <f t="shared" si="0"/>
        <v>0</v>
      </c>
      <c r="O14" s="133"/>
    </row>
    <row r="15" spans="1:104" ht="12.75">
      <c r="A15" s="167">
        <v>8</v>
      </c>
      <c r="B15" s="134" t="s">
        <v>80</v>
      </c>
      <c r="C15" s="135" t="s">
        <v>75</v>
      </c>
      <c r="D15" s="136" t="s">
        <v>63</v>
      </c>
      <c r="E15" s="137">
        <v>160</v>
      </c>
      <c r="F15" s="137"/>
      <c r="G15" s="138">
        <f t="shared" si="0"/>
        <v>0</v>
      </c>
      <c r="O15" s="133">
        <v>2</v>
      </c>
      <c r="AA15" s="110">
        <v>12</v>
      </c>
      <c r="AB15" s="110">
        <v>0</v>
      </c>
      <c r="AC15" s="110">
        <v>7</v>
      </c>
      <c r="AZ15" s="110">
        <v>1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Z15" s="110">
        <v>0</v>
      </c>
    </row>
    <row r="16" spans="1:57" ht="12.75">
      <c r="A16" s="139"/>
      <c r="B16" s="140" t="s">
        <v>64</v>
      </c>
      <c r="C16" s="141" t="str">
        <f>CONCATENATE(B7," ",C7)</f>
        <v>1 Materiál</v>
      </c>
      <c r="D16" s="139"/>
      <c r="E16" s="142"/>
      <c r="F16" s="142"/>
      <c r="G16" s="143">
        <f>SUM(G8:G15)</f>
        <v>0</v>
      </c>
      <c r="O16" s="133">
        <v>4</v>
      </c>
      <c r="BA16" s="144">
        <f>SUM(BA7:BA15)</f>
        <v>0</v>
      </c>
      <c r="BB16" s="144">
        <f>SUM(BB7:BB15)</f>
        <v>0</v>
      </c>
      <c r="BC16" s="144">
        <f>SUM(BC7:BC15)</f>
        <v>0</v>
      </c>
      <c r="BD16" s="144">
        <f>SUM(BD7:BD15)</f>
        <v>0</v>
      </c>
      <c r="BE16" s="144">
        <f>SUM(BE7:BE15)</f>
        <v>0</v>
      </c>
    </row>
    <row r="17" spans="1:15" ht="12.75">
      <c r="A17" s="126" t="s">
        <v>61</v>
      </c>
      <c r="B17" s="127" t="s">
        <v>68</v>
      </c>
      <c r="C17" s="128" t="s">
        <v>76</v>
      </c>
      <c r="D17" s="129"/>
      <c r="E17" s="130"/>
      <c r="F17" s="130"/>
      <c r="G17" s="131"/>
      <c r="H17" s="132"/>
      <c r="I17" s="132"/>
      <c r="O17" s="133">
        <v>1</v>
      </c>
    </row>
    <row r="18" spans="1:104" ht="12.75">
      <c r="A18" s="167">
        <v>9</v>
      </c>
      <c r="B18" s="134" t="s">
        <v>62</v>
      </c>
      <c r="C18" s="135" t="s">
        <v>107</v>
      </c>
      <c r="D18" s="136" t="s">
        <v>77</v>
      </c>
      <c r="E18" s="137">
        <v>0.3825</v>
      </c>
      <c r="F18" s="137"/>
      <c r="G18" s="138">
        <f aca="true" t="shared" si="6" ref="G18:G25">E18*F18</f>
        <v>0</v>
      </c>
      <c r="O18" s="133">
        <v>2</v>
      </c>
      <c r="AA18" s="110">
        <v>12</v>
      </c>
      <c r="AB18" s="110">
        <v>0</v>
      </c>
      <c r="AC18" s="110">
        <v>8</v>
      </c>
      <c r="AZ18" s="110">
        <v>1</v>
      </c>
      <c r="BA18" s="110">
        <f aca="true" t="shared" si="7" ref="BA18:BA25">IF(AZ18=1,G18,0)</f>
        <v>0</v>
      </c>
      <c r="BB18" s="110">
        <f aca="true" t="shared" si="8" ref="BB18:BB25">IF(AZ18=2,G18,0)</f>
        <v>0</v>
      </c>
      <c r="BC18" s="110">
        <f aca="true" t="shared" si="9" ref="BC18:BC25">IF(AZ18=3,G18,0)</f>
        <v>0</v>
      </c>
      <c r="BD18" s="110">
        <f aca="true" t="shared" si="10" ref="BD18:BD25">IF(AZ18=4,G18,0)</f>
        <v>0</v>
      </c>
      <c r="BE18" s="110">
        <f aca="true" t="shared" si="11" ref="BE18:BE25">IF(AZ18=5,G18,0)</f>
        <v>0</v>
      </c>
      <c r="CZ18" s="110">
        <v>0</v>
      </c>
    </row>
    <row r="19" spans="1:104" ht="12.75">
      <c r="A19" s="167">
        <v>10</v>
      </c>
      <c r="B19" s="134" t="s">
        <v>68</v>
      </c>
      <c r="C19" s="135" t="s">
        <v>78</v>
      </c>
      <c r="D19" s="136" t="s">
        <v>63</v>
      </c>
      <c r="E19" s="137">
        <v>460</v>
      </c>
      <c r="F19" s="137"/>
      <c r="G19" s="138">
        <f t="shared" si="6"/>
        <v>0</v>
      </c>
      <c r="O19" s="133">
        <v>2</v>
      </c>
      <c r="AA19" s="110">
        <v>12</v>
      </c>
      <c r="AB19" s="110">
        <v>0</v>
      </c>
      <c r="AC19" s="110">
        <v>12</v>
      </c>
      <c r="AZ19" s="110">
        <v>1</v>
      </c>
      <c r="BA19" s="110">
        <f t="shared" si="7"/>
        <v>0</v>
      </c>
      <c r="BB19" s="110">
        <f t="shared" si="8"/>
        <v>0</v>
      </c>
      <c r="BC19" s="110">
        <f t="shared" si="9"/>
        <v>0</v>
      </c>
      <c r="BD19" s="110">
        <f t="shared" si="10"/>
        <v>0</v>
      </c>
      <c r="BE19" s="110">
        <f t="shared" si="11"/>
        <v>0</v>
      </c>
      <c r="CZ19" s="110">
        <v>0</v>
      </c>
    </row>
    <row r="20" spans="1:104" ht="12.75">
      <c r="A20" s="167">
        <v>11</v>
      </c>
      <c r="B20" s="134" t="s">
        <v>69</v>
      </c>
      <c r="C20" s="135" t="s">
        <v>95</v>
      </c>
      <c r="D20" s="136" t="s">
        <v>63</v>
      </c>
      <c r="E20" s="137">
        <v>460</v>
      </c>
      <c r="F20" s="137"/>
      <c r="G20" s="138">
        <f t="shared" si="6"/>
        <v>0</v>
      </c>
      <c r="O20" s="133">
        <v>2</v>
      </c>
      <c r="AA20" s="110">
        <v>12</v>
      </c>
      <c r="AB20" s="110">
        <v>0</v>
      </c>
      <c r="AC20" s="110">
        <v>13</v>
      </c>
      <c r="AZ20" s="110">
        <v>1</v>
      </c>
      <c r="BA20" s="110">
        <f t="shared" si="7"/>
        <v>0</v>
      </c>
      <c r="BB20" s="110">
        <f t="shared" si="8"/>
        <v>0</v>
      </c>
      <c r="BC20" s="110">
        <f t="shared" si="9"/>
        <v>0</v>
      </c>
      <c r="BD20" s="110">
        <f t="shared" si="10"/>
        <v>0</v>
      </c>
      <c r="BE20" s="110">
        <f t="shared" si="11"/>
        <v>0</v>
      </c>
      <c r="CZ20" s="110">
        <v>0</v>
      </c>
    </row>
    <row r="21" spans="1:104" ht="12.75">
      <c r="A21" s="167">
        <v>12</v>
      </c>
      <c r="B21" s="134" t="s">
        <v>70</v>
      </c>
      <c r="C21" s="135" t="s">
        <v>79</v>
      </c>
      <c r="D21" s="136" t="s">
        <v>71</v>
      </c>
      <c r="E21" s="137">
        <v>544</v>
      </c>
      <c r="F21" s="137"/>
      <c r="G21" s="138">
        <f t="shared" si="6"/>
        <v>0</v>
      </c>
      <c r="O21" s="133">
        <v>2</v>
      </c>
      <c r="AA21" s="110">
        <v>12</v>
      </c>
      <c r="AB21" s="110">
        <v>0</v>
      </c>
      <c r="AC21" s="110">
        <v>14</v>
      </c>
      <c r="AZ21" s="110">
        <v>1</v>
      </c>
      <c r="BA21" s="110">
        <f t="shared" si="7"/>
        <v>0</v>
      </c>
      <c r="BB21" s="110">
        <f t="shared" si="8"/>
        <v>0</v>
      </c>
      <c r="BC21" s="110">
        <f t="shared" si="9"/>
        <v>0</v>
      </c>
      <c r="BD21" s="110">
        <f t="shared" si="10"/>
        <v>0</v>
      </c>
      <c r="BE21" s="110">
        <f t="shared" si="11"/>
        <v>0</v>
      </c>
      <c r="CZ21" s="110">
        <v>0</v>
      </c>
    </row>
    <row r="22" spans="1:104" ht="12.75">
      <c r="A22" s="167">
        <v>13</v>
      </c>
      <c r="B22" s="134" t="s">
        <v>72</v>
      </c>
      <c r="C22" s="135" t="s">
        <v>89</v>
      </c>
      <c r="D22" s="136" t="s">
        <v>63</v>
      </c>
      <c r="E22" s="137">
        <v>182</v>
      </c>
      <c r="F22" s="137"/>
      <c r="G22" s="138">
        <f t="shared" si="6"/>
        <v>0</v>
      </c>
      <c r="O22" s="133">
        <v>2</v>
      </c>
      <c r="AA22" s="110">
        <v>12</v>
      </c>
      <c r="AB22" s="110">
        <v>0</v>
      </c>
      <c r="AC22" s="110">
        <v>15</v>
      </c>
      <c r="AZ22" s="110">
        <v>1</v>
      </c>
      <c r="BA22" s="110">
        <f t="shared" si="7"/>
        <v>0</v>
      </c>
      <c r="BB22" s="110">
        <f t="shared" si="8"/>
        <v>0</v>
      </c>
      <c r="BC22" s="110">
        <f t="shared" si="9"/>
        <v>0</v>
      </c>
      <c r="BD22" s="110">
        <f t="shared" si="10"/>
        <v>0</v>
      </c>
      <c r="BE22" s="110">
        <f t="shared" si="11"/>
        <v>0</v>
      </c>
      <c r="CZ22" s="110">
        <v>0</v>
      </c>
    </row>
    <row r="23" spans="1:15" ht="15" customHeight="1">
      <c r="A23" s="167">
        <v>14</v>
      </c>
      <c r="B23" s="134" t="s">
        <v>73</v>
      </c>
      <c r="C23" s="135" t="s">
        <v>108</v>
      </c>
      <c r="D23" s="136" t="s">
        <v>63</v>
      </c>
      <c r="E23" s="137">
        <v>300</v>
      </c>
      <c r="F23" s="137"/>
      <c r="G23" s="138">
        <f t="shared" si="6"/>
        <v>0</v>
      </c>
      <c r="O23" s="133"/>
    </row>
    <row r="24" spans="1:15" ht="12.75">
      <c r="A24" s="167">
        <v>15</v>
      </c>
      <c r="B24" s="134" t="s">
        <v>74</v>
      </c>
      <c r="C24" s="135" t="s">
        <v>83</v>
      </c>
      <c r="D24" s="136" t="s">
        <v>63</v>
      </c>
      <c r="E24" s="137">
        <v>320</v>
      </c>
      <c r="F24" s="137"/>
      <c r="G24" s="138">
        <f t="shared" si="6"/>
        <v>0</v>
      </c>
      <c r="O24" s="133"/>
    </row>
    <row r="25" spans="1:104" ht="12.75">
      <c r="A25" s="167">
        <v>16</v>
      </c>
      <c r="B25" s="134" t="s">
        <v>80</v>
      </c>
      <c r="C25" s="135" t="s">
        <v>81</v>
      </c>
      <c r="D25" s="136" t="s">
        <v>63</v>
      </c>
      <c r="E25" s="137">
        <v>160</v>
      </c>
      <c r="F25" s="137"/>
      <c r="G25" s="138">
        <f t="shared" si="6"/>
        <v>0</v>
      </c>
      <c r="O25" s="133">
        <v>2</v>
      </c>
      <c r="AA25" s="110">
        <v>12</v>
      </c>
      <c r="AB25" s="110">
        <v>0</v>
      </c>
      <c r="AC25" s="110">
        <v>18</v>
      </c>
      <c r="AZ25" s="110">
        <v>1</v>
      </c>
      <c r="BA25" s="110">
        <f t="shared" si="7"/>
        <v>0</v>
      </c>
      <c r="BB25" s="110">
        <f t="shared" si="8"/>
        <v>0</v>
      </c>
      <c r="BC25" s="110">
        <f t="shared" si="9"/>
        <v>0</v>
      </c>
      <c r="BD25" s="110">
        <f t="shared" si="10"/>
        <v>0</v>
      </c>
      <c r="BE25" s="110">
        <f t="shared" si="11"/>
        <v>0</v>
      </c>
      <c r="CZ25" s="110">
        <v>0</v>
      </c>
    </row>
    <row r="26" spans="1:57" ht="12.75">
      <c r="A26" s="139"/>
      <c r="B26" s="140" t="s">
        <v>64</v>
      </c>
      <c r="C26" s="141" t="str">
        <f>CONCATENATE(B17," ",C17)</f>
        <v>2 Práce</v>
      </c>
      <c r="D26" s="139"/>
      <c r="E26" s="142"/>
      <c r="F26" s="142"/>
      <c r="G26" s="143">
        <f>SUM(G18:G25)</f>
        <v>0</v>
      </c>
      <c r="O26" s="133">
        <v>4</v>
      </c>
      <c r="BA26" s="144">
        <f>SUM(BA17:BA25)</f>
        <v>0</v>
      </c>
      <c r="BB26" s="144">
        <f>SUM(BB17:BB25)</f>
        <v>0</v>
      </c>
      <c r="BC26" s="144">
        <f>SUM(BC17:BC25)</f>
        <v>0</v>
      </c>
      <c r="BD26" s="144">
        <f>SUM(BD17:BD25)</f>
        <v>0</v>
      </c>
      <c r="BE26" s="144">
        <f>SUM(BE17:BE25)</f>
        <v>0</v>
      </c>
    </row>
    <row r="27" spans="1:7" ht="12.75">
      <c r="A27" s="126" t="s">
        <v>61</v>
      </c>
      <c r="B27" s="127" t="s">
        <v>69</v>
      </c>
      <c r="C27" s="128" t="s">
        <v>85</v>
      </c>
      <c r="D27" s="129"/>
      <c r="E27" s="130"/>
      <c r="F27" s="130"/>
      <c r="G27" s="131"/>
    </row>
    <row r="28" spans="1:7" ht="12.75">
      <c r="A28" s="167">
        <v>17</v>
      </c>
      <c r="B28" s="134" t="s">
        <v>62</v>
      </c>
      <c r="C28" s="135" t="s">
        <v>85</v>
      </c>
      <c r="D28" s="136" t="s">
        <v>87</v>
      </c>
      <c r="E28" s="137">
        <v>1</v>
      </c>
      <c r="F28" s="137"/>
      <c r="G28" s="138">
        <f>E28*F28</f>
        <v>0</v>
      </c>
    </row>
    <row r="29" spans="1:7" ht="12.75">
      <c r="A29" s="139"/>
      <c r="B29" s="140" t="s">
        <v>64</v>
      </c>
      <c r="C29" s="141" t="s">
        <v>86</v>
      </c>
      <c r="D29" s="139"/>
      <c r="E29" s="142"/>
      <c r="F29" s="142"/>
      <c r="G29" s="143">
        <f>SUM(G28)</f>
        <v>0</v>
      </c>
    </row>
    <row r="30" ht="12.75">
      <c r="E30" s="110"/>
    </row>
    <row r="31" ht="12.75">
      <c r="E31" s="110"/>
    </row>
    <row r="32" ht="12.75">
      <c r="E32" s="110"/>
    </row>
    <row r="33" ht="12.75">
      <c r="E33" s="110"/>
    </row>
    <row r="34" ht="12.75">
      <c r="E34" s="110"/>
    </row>
    <row r="35" ht="12.75">
      <c r="E35" s="110"/>
    </row>
    <row r="36" ht="12.75">
      <c r="E36" s="110"/>
    </row>
    <row r="37" ht="12.75">
      <c r="E37" s="110"/>
    </row>
    <row r="38" ht="12.75">
      <c r="E38" s="110"/>
    </row>
    <row r="39" ht="12.75">
      <c r="E39" s="110"/>
    </row>
    <row r="40" ht="12.75">
      <c r="E40" s="110"/>
    </row>
    <row r="41" ht="12.75">
      <c r="E41" s="110"/>
    </row>
    <row r="42" ht="12.75">
      <c r="E42" s="110"/>
    </row>
    <row r="43" ht="12.75">
      <c r="E43" s="110"/>
    </row>
    <row r="44" ht="12.75">
      <c r="E44" s="110"/>
    </row>
    <row r="45" spans="1:7" ht="12.75">
      <c r="A45" s="145"/>
      <c r="B45" s="145"/>
      <c r="C45" s="145"/>
      <c r="D45" s="145"/>
      <c r="E45" s="145"/>
      <c r="F45" s="145"/>
      <c r="G45" s="145"/>
    </row>
    <row r="46" spans="1:7" ht="12.75">
      <c r="A46" s="145"/>
      <c r="B46" s="145"/>
      <c r="C46" s="145"/>
      <c r="D46" s="145"/>
      <c r="E46" s="145"/>
      <c r="F46" s="145"/>
      <c r="G46" s="145"/>
    </row>
    <row r="47" spans="1:7" ht="12.75">
      <c r="A47" s="145"/>
      <c r="B47" s="145"/>
      <c r="C47" s="145"/>
      <c r="D47" s="145"/>
      <c r="E47" s="145"/>
      <c r="F47" s="145"/>
      <c r="G47" s="145"/>
    </row>
    <row r="48" spans="1:7" ht="12.75">
      <c r="A48" s="145"/>
      <c r="B48" s="145"/>
      <c r="C48" s="145"/>
      <c r="D48" s="145"/>
      <c r="E48" s="145"/>
      <c r="F48" s="145"/>
      <c r="G48" s="145"/>
    </row>
    <row r="49" ht="12.75">
      <c r="E49" s="110"/>
    </row>
    <row r="50" ht="12.75">
      <c r="E50" s="110"/>
    </row>
    <row r="51" ht="12.75">
      <c r="E51" s="110"/>
    </row>
    <row r="52" ht="12.75">
      <c r="E52" s="110"/>
    </row>
    <row r="53" ht="12.75">
      <c r="E53" s="110"/>
    </row>
    <row r="54" ht="12.75">
      <c r="E54" s="110"/>
    </row>
    <row r="55" ht="12.75">
      <c r="E55" s="110"/>
    </row>
    <row r="56" ht="12.75">
      <c r="E56" s="110"/>
    </row>
    <row r="57" ht="12.75">
      <c r="E57" s="110"/>
    </row>
    <row r="58" ht="12.75">
      <c r="E58" s="110"/>
    </row>
    <row r="59" ht="12.75">
      <c r="E59" s="110"/>
    </row>
    <row r="60" ht="12.75">
      <c r="E60" s="110"/>
    </row>
    <row r="61" ht="12.75">
      <c r="E61" s="110"/>
    </row>
    <row r="62" ht="12.75">
      <c r="E62" s="110"/>
    </row>
    <row r="63" ht="12.75">
      <c r="E63" s="110"/>
    </row>
    <row r="64" ht="12.75">
      <c r="E64" s="110"/>
    </row>
    <row r="65" ht="12.75">
      <c r="E65" s="110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spans="1:2" ht="12.75">
      <c r="A80" s="146"/>
      <c r="B80" s="146"/>
    </row>
    <row r="81" spans="1:7" ht="12.75">
      <c r="A81" s="145"/>
      <c r="B81" s="145"/>
      <c r="C81" s="148"/>
      <c r="D81" s="148"/>
      <c r="E81" s="149"/>
      <c r="F81" s="148"/>
      <c r="G81" s="150"/>
    </row>
    <row r="82" spans="1:7" ht="12.75">
      <c r="A82" s="151"/>
      <c r="B82" s="151"/>
      <c r="C82" s="145"/>
      <c r="D82" s="145"/>
      <c r="E82" s="152"/>
      <c r="F82" s="145"/>
      <c r="G82" s="145"/>
    </row>
    <row r="83" spans="1:7" ht="12.75">
      <c r="A83" s="145"/>
      <c r="B83" s="145"/>
      <c r="C83" s="145"/>
      <c r="D83" s="145"/>
      <c r="E83" s="152"/>
      <c r="F83" s="145"/>
      <c r="G83" s="145"/>
    </row>
    <row r="84" spans="1:7" ht="12.75">
      <c r="A84" s="145"/>
      <c r="B84" s="145"/>
      <c r="C84" s="145"/>
      <c r="D84" s="145"/>
      <c r="E84" s="152"/>
      <c r="F84" s="145"/>
      <c r="G84" s="145"/>
    </row>
    <row r="85" spans="1:7" ht="12.75">
      <c r="A85" s="145"/>
      <c r="B85" s="145"/>
      <c r="C85" s="145"/>
      <c r="D85" s="145"/>
      <c r="E85" s="152"/>
      <c r="F85" s="145"/>
      <c r="G85" s="145"/>
    </row>
    <row r="86" spans="1:7" ht="12.75">
      <c r="A86" s="145"/>
      <c r="B86" s="145"/>
      <c r="C86" s="145"/>
      <c r="D86" s="145"/>
      <c r="E86" s="152"/>
      <c r="F86" s="145"/>
      <c r="G86" s="145"/>
    </row>
    <row r="87" spans="1:7" ht="12.75">
      <c r="A87" s="145"/>
      <c r="B87" s="145"/>
      <c r="C87" s="145"/>
      <c r="D87" s="145"/>
      <c r="E87" s="152"/>
      <c r="F87" s="145"/>
      <c r="G87" s="145"/>
    </row>
    <row r="88" spans="1:7" ht="12.75">
      <c r="A88" s="145"/>
      <c r="B88" s="145"/>
      <c r="C88" s="145"/>
      <c r="D88" s="145"/>
      <c r="E88" s="152"/>
      <c r="F88" s="145"/>
      <c r="G88" s="145"/>
    </row>
    <row r="89" spans="1:7" ht="12.75">
      <c r="A89" s="145"/>
      <c r="B89" s="145"/>
      <c r="C89" s="145"/>
      <c r="D89" s="145"/>
      <c r="E89" s="152"/>
      <c r="F89" s="145"/>
      <c r="G89" s="145"/>
    </row>
    <row r="90" spans="1:7" ht="12.75">
      <c r="A90" s="145"/>
      <c r="B90" s="145"/>
      <c r="C90" s="145"/>
      <c r="D90" s="145"/>
      <c r="E90" s="152"/>
      <c r="F90" s="145"/>
      <c r="G90" s="145"/>
    </row>
    <row r="91" spans="1:7" ht="12.75">
      <c r="A91" s="145"/>
      <c r="B91" s="145"/>
      <c r="C91" s="145"/>
      <c r="D91" s="145"/>
      <c r="E91" s="152"/>
      <c r="F91" s="145"/>
      <c r="G91" s="145"/>
    </row>
    <row r="92" spans="1:7" ht="12.75">
      <c r="A92" s="145"/>
      <c r="B92" s="145"/>
      <c r="C92" s="145"/>
      <c r="D92" s="145"/>
      <c r="E92" s="152"/>
      <c r="F92" s="145"/>
      <c r="G92" s="145"/>
    </row>
    <row r="93" spans="1:7" ht="12.75">
      <c r="A93" s="145"/>
      <c r="B93" s="145"/>
      <c r="C93" s="145"/>
      <c r="D93" s="145"/>
      <c r="E93" s="152"/>
      <c r="F93" s="145"/>
      <c r="G93" s="145"/>
    </row>
    <row r="94" spans="1:7" ht="12.75">
      <c r="A94" s="145"/>
      <c r="B94" s="145"/>
      <c r="C94" s="145"/>
      <c r="D94" s="145"/>
      <c r="E94" s="152"/>
      <c r="F94" s="145"/>
      <c r="G94" s="14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984251968503937" bottom="0.1968503937007874" header="0" footer="0.196850393700787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 Florist Art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Zelený</dc:creator>
  <cp:keywords/>
  <dc:description/>
  <cp:lastModifiedBy>Účetní</cp:lastModifiedBy>
  <cp:lastPrinted>2015-08-18T06:52:17Z</cp:lastPrinted>
  <dcterms:created xsi:type="dcterms:W3CDTF">2011-07-20T11:37:05Z</dcterms:created>
  <dcterms:modified xsi:type="dcterms:W3CDTF">2015-08-24T11:39:50Z</dcterms:modified>
  <cp:category/>
  <cp:version/>
  <cp:contentType/>
  <cp:contentStatus/>
</cp:coreProperties>
</file>